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L.Waterreus\NBBU\Team site - Documenten\Algemene werkgevers- en bestuurszaken\Beleidszaken\Beleidsnota's\Intern\Corona\"/>
    </mc:Choice>
  </mc:AlternateContent>
  <xr:revisionPtr revIDLastSave="391" documentId="8_{1BF276A4-36A4-4DC3-89AE-0A0DA36DC39B}" xr6:coauthVersionLast="44" xr6:coauthVersionMax="44" xr10:uidLastSave="{97406694-CAD4-400D-BE8A-55B680353AE2}"/>
  <bookViews>
    <workbookView xWindow="-110" yWindow="-110" windowWidth="19420" windowHeight="10420" activeTab="1" xr2:uid="{B78733A2-A7C2-4C4A-983F-E5B64B3DB9C8}"/>
  </bookViews>
  <sheets>
    <sheet name="Uitleg" sheetId="2" r:id="rId1"/>
    <sheet name="Berekening"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42" i="1" l="1"/>
  <c r="B42" i="1"/>
  <c r="G63" i="1"/>
  <c r="B63" i="1"/>
  <c r="C56" i="1" l="1"/>
  <c r="H56" i="1"/>
  <c r="H35" i="1"/>
  <c r="G56" i="1"/>
  <c r="B56" i="1"/>
  <c r="G35" i="1"/>
  <c r="B35" i="1"/>
  <c r="G20" i="1" l="1"/>
  <c r="G57" i="1"/>
  <c r="G64" i="1" l="1"/>
  <c r="G65" i="1" s="1"/>
  <c r="B64" i="1"/>
  <c r="B43" i="1"/>
  <c r="B44" i="1" s="1"/>
  <c r="B22" i="1"/>
  <c r="B24" i="1" s="1"/>
  <c r="G24" i="1"/>
  <c r="G26" i="1" s="1"/>
  <c r="G10" i="1"/>
  <c r="H13" i="1" s="1"/>
  <c r="I13" i="1" s="1"/>
  <c r="B9" i="1"/>
  <c r="C12" i="1" s="1"/>
  <c r="D12" i="1" s="1"/>
  <c r="B65" i="1" l="1"/>
  <c r="B67" i="1" s="1"/>
  <c r="C67" i="1" s="1"/>
  <c r="B46" i="1"/>
  <c r="C46" i="1" s="1"/>
  <c r="G67" i="1"/>
  <c r="G36" i="1"/>
  <c r="G43" i="1" s="1"/>
  <c r="H12" i="1"/>
  <c r="I12" i="1" s="1"/>
  <c r="H14" i="1"/>
  <c r="I14" i="1" s="1"/>
  <c r="C14" i="1"/>
  <c r="D14" i="1" s="1"/>
  <c r="C13" i="1"/>
  <c r="D13" i="1" s="1"/>
  <c r="G44" i="1" l="1"/>
  <c r="G46" i="1" s="1"/>
  <c r="H46" i="1" s="1"/>
  <c r="H67" i="1"/>
</calcChain>
</file>

<file path=xl/sharedStrings.xml><?xml version="1.0" encoding="utf-8"?>
<sst xmlns="http://schemas.openxmlformats.org/spreadsheetml/2006/main" count="162" uniqueCount="117">
  <si>
    <t>Bent u gestart voor 1-1-2019?</t>
  </si>
  <si>
    <t>Bent u gestart na 1-1-2019?</t>
  </si>
  <si>
    <t>Jaaromzet 2019</t>
  </si>
  <si>
    <t>Referentie-omzet</t>
  </si>
  <si>
    <t>1 maart t/m 31 mei 2020</t>
  </si>
  <si>
    <t>1 april t/m 30 juni 2020</t>
  </si>
  <si>
    <t>1 mei t/m 31 juli 2020</t>
  </si>
  <si>
    <t>Omzetdaling in procenten</t>
  </si>
  <si>
    <t>Verwachte netto-omzet 3-maandsperiode</t>
  </si>
  <si>
    <t>Aantal maanden actief t/m 29 februari 2020</t>
  </si>
  <si>
    <t>Omzet in deze maanden</t>
  </si>
  <si>
    <t>Verwachte hoogte NOW-subsidie</t>
  </si>
  <si>
    <t>Doet u loonaangifte per maand?</t>
  </si>
  <si>
    <t>Doet u loonaangifte per 4 weken?</t>
  </si>
  <si>
    <t>Loonsom januari 2020</t>
  </si>
  <si>
    <t>Vaststelling hoogte NOW-subsidie</t>
  </si>
  <si>
    <t>Loonsom eerste vierweeksetijdvak 2020</t>
  </si>
  <si>
    <t>Omrekening loonsom naar maand</t>
  </si>
  <si>
    <t>Verwachte omzetdaling in procenten</t>
  </si>
  <si>
    <t>Verwachte voorschot</t>
  </si>
  <si>
    <t>Loonsom mei 2020</t>
  </si>
  <si>
    <t>Loonsom maart 2020</t>
  </si>
  <si>
    <t>Loonsom april 2020</t>
  </si>
  <si>
    <t>Totale loonsom</t>
  </si>
  <si>
    <t xml:space="preserve">Loonsom derde tijdvak 2020 </t>
  </si>
  <si>
    <t>Loonsom vierde tijdvak 2020</t>
  </si>
  <si>
    <t>Loonsom vijfde tijdvak 2020</t>
  </si>
  <si>
    <t>Omrekening loonsom naar 3 maanden</t>
  </si>
  <si>
    <t>Definitieve omzetdaling in procenten</t>
  </si>
  <si>
    <t>Doet u loonaangifte per vier weken?</t>
  </si>
  <si>
    <t>Verschil met voorschot</t>
  </si>
  <si>
    <t>Ontvangen voorschot</t>
  </si>
  <si>
    <t>AANVRAAG VOORSCHOT</t>
  </si>
  <si>
    <t>Vastgestelde voorschot</t>
  </si>
  <si>
    <t>Huidige omzetdaling in procenten</t>
  </si>
  <si>
    <t>DEFINITIEVE VASTSTELLING NOW-SUBSIDIE</t>
  </si>
  <si>
    <t>Monitoring hoogte NOW-subsidie</t>
  </si>
  <si>
    <t>Loonsom tijdvakken 24 februari t/m 
17 mei 2020</t>
  </si>
  <si>
    <t>Verwachte vaststelling NOW-subsidie</t>
  </si>
  <si>
    <t>Vastgestelde verwachte NOW-subsidie</t>
  </si>
  <si>
    <t>Vastgesteld voorschot</t>
  </si>
  <si>
    <t>TUSSENTIJDSE MONITORING</t>
  </si>
  <si>
    <t>Definitieve loonsom maart 2020</t>
  </si>
  <si>
    <t>Definitieve loonsom april 2020</t>
  </si>
  <si>
    <t>Definitieve loonsom mei 2020</t>
  </si>
  <si>
    <t xml:space="preserve">Defintieve loonsom derde tijdvak 2020 </t>
  </si>
  <si>
    <t>Definitieve loonsom vierde tijdvak 2020</t>
  </si>
  <si>
    <t>Definitieve loonsom vijfde tijdvak 2020</t>
  </si>
  <si>
    <t>Definitieve loonsom tijdvakken 24 februari t/m 17 mei 2020</t>
  </si>
  <si>
    <t>Definitieve totale loonsom</t>
  </si>
  <si>
    <t>Dit bedrag vindt u in de vaststelling van UWV</t>
  </si>
  <si>
    <t>Let op: een negatief percentage betekent omzetstijging</t>
  </si>
  <si>
    <t>Berekening NOW-subsidie met huidige omzetdaling</t>
  </si>
  <si>
    <t>Eventuele vermindering door dalende loonsom</t>
  </si>
  <si>
    <t>NOW-regeling</t>
  </si>
  <si>
    <t>Het doel van de regeling is om werkgevers tegemoet te komen die te maken krijgen met een acute omzetterugval van ten minste 20%</t>
  </si>
  <si>
    <t>Omzet</t>
  </si>
  <si>
    <t>Grote en middelgrote rechtspersonen</t>
  </si>
  <si>
    <t>Voor grote en middelgrote rechtspersonen wordt uitgegaan van de netto-omzet. Daarbij gaat het om de opbrengst uit levering van goederen en diensten uit het bedrijf van de rechtspersoon onder aftrek van kortingen en dergelijke van over de omzet geheven belasting. Opbrengsten zijn baten die ontstaan bij de uitvoering van de normale activiteiten van een onderneming. Dit betekent dat omzet wordt verantwoord als de activiteiten betrekking hebben op de levering van goederen of diensten voor een specifieke klant waarmee een (verkoop)contract is gesloten. Voor de definitie van omzet wordt aangesloten bij de omzetdefinitie in het jaarrekeningenrecht. Grote en middelgrote rechtspersonen hebben deze netto-omzet doorgaans paraat omdat dit altijd al verantwoord moet worden in de jaarrekening (al dan niet in de vorm van een verhoudingscijfer).</t>
  </si>
  <si>
    <t>Micro- en kleine rechtspersonen en ondernemingen die geen rechtspersoon gebruiken</t>
  </si>
  <si>
    <t>Micro- en kleine rechtspersonen en ondernemingen die geen rechtspersoon gebruiken mogen de fiscale netto-omzet hanteren die zij ook gebruiken voor hun aangiften winstbelasting bij de Belastingdienst.</t>
  </si>
  <si>
    <t>Omzetdaling</t>
  </si>
  <si>
    <t>De werkgever moet een omzetdaling hebben van ten minste 20%, naar keuze in de meetperiode:</t>
  </si>
  <si>
    <t xml:space="preserve">De keuze voor de meetperiode moet gemaakt worden bij de aanvraag en kan later niet meer worden aangepast. </t>
  </si>
  <si>
    <t xml:space="preserve">Om de omzetdaling aan te tonen vergelijken ondernemers een kwart (25%) van hun jaaromzet (zie hiervoor) van 2019 met deze periode. Er wordt niet gecorrigeerd voor de groei van de onderneming of seizoensinvloeden. Verkregen subsidies en andere bijdragen uit de publieke middelen worden gelijkgesteld met omzet. </t>
  </si>
  <si>
    <r>
      <t>-</t>
    </r>
    <r>
      <rPr>
        <sz val="7"/>
        <color theme="1"/>
        <rFont val="Times New Roman"/>
        <family val="1"/>
      </rPr>
      <t xml:space="preserve">          </t>
    </r>
    <r>
      <rPr>
        <sz val="11"/>
        <color theme="1"/>
        <rFont val="Calibri"/>
        <family val="2"/>
        <scheme val="minor"/>
      </rPr>
      <t>1 maart t/m 31 mei 2020, of</t>
    </r>
  </si>
  <si>
    <r>
      <t>-</t>
    </r>
    <r>
      <rPr>
        <sz val="7"/>
        <color theme="1"/>
        <rFont val="Times New Roman"/>
        <family val="1"/>
      </rPr>
      <t xml:space="preserve">          </t>
    </r>
    <r>
      <rPr>
        <sz val="11"/>
        <color theme="1"/>
        <rFont val="Calibri"/>
        <family val="2"/>
        <scheme val="minor"/>
      </rPr>
      <t>1 april t/m 30 juni 2020, of</t>
    </r>
  </si>
  <si>
    <r>
      <t>-</t>
    </r>
    <r>
      <rPr>
        <sz val="7"/>
        <color theme="1"/>
        <rFont val="Times New Roman"/>
        <family val="1"/>
      </rPr>
      <t xml:space="preserve">          </t>
    </r>
    <r>
      <rPr>
        <sz val="11"/>
        <color theme="1"/>
        <rFont val="Calibri"/>
        <family val="2"/>
        <scheme val="minor"/>
      </rPr>
      <t>1 mei t/m 31 juli 2020</t>
    </r>
  </si>
  <si>
    <t>Loonsom</t>
  </si>
  <si>
    <t>Correcties</t>
  </si>
  <si>
    <t>Indien er loonaangifte wordt gedaan per 4 weken wordt de loonsom van deze 4 weken verhoogd met 8,33% om tot een loonsom per maand te komen.</t>
  </si>
  <si>
    <t>Uitbetaling vakantiebijslag wordt niet meegenomen in de vaststelling van de loonsom. Bij werkgevers die geen vakantiebijslag reserveren wordt de loonsom gecorrigeerd met 0,926 (=100/108, met afronding).</t>
  </si>
  <si>
    <t>Subsidieverlening</t>
  </si>
  <si>
    <t>De hoogte van de subsidie wordt bepaald door A x B x 3 x 1,3 x 0,9</t>
  </si>
  <si>
    <t>A = verwachte omzetdaling</t>
  </si>
  <si>
    <t>Voorschot</t>
  </si>
  <si>
    <t>B = loonsom in januari 2020 (of november 2020, indien er geen gegevens beschikbaar zijn in januari 2020). Bij 4-weekse aangifte wordt uitgegaan van de loonsom in het eerste aangiftetijdvak van 2020 (of het twaalfde aangiftetijdvak van 2019, indien er geen aangifte is gedaan in het eerste tijdvak van 2020). Dit bedrag wordt vermenigvuldigd met 3 om tot een 3-maands vergelijk te komen.</t>
  </si>
  <si>
    <t>1,3 = De loonsom wordt vermeerderd met 30% voor de werkgeverslasten.</t>
  </si>
  <si>
    <t>0,9 = Er wordt 90% subsidie verleend voor de loonsom en de verwachte omzetdaling</t>
  </si>
  <si>
    <t>Het voorschot bedraagt 80% van het verwachte subsidiebedrag.</t>
  </si>
  <si>
    <t>Uitgegaan wordt van het sociale verzekeringsloon uit tegenwoordige dienstbetrekkingen. Ook werkgeverslasten worden gecompenseerd.</t>
  </si>
  <si>
    <t>Uiteindelijke loonsom</t>
  </si>
  <si>
    <t>De uiteindelijke loonsom wordt vergeleken met de loonsom zoals in het eerste aangiftetijdvak van 2020.</t>
  </si>
  <si>
    <t>Als er een hogere loonsom is in de maanden maart-april-mei dan in januari (vermenigvuldigd met 3) vindt er geen hogere subsidievaststelling plaats.</t>
  </si>
  <si>
    <t>Als er een lagere loonsom is in de maanden maart-april-mei dan in januari (vermenigvuldigd met 3) vindt er een vermindering van de subsidie plaats volgens de formule:</t>
  </si>
  <si>
    <t>(B x 3 - C) x 1,3 x 0,9</t>
  </si>
  <si>
    <t>C = loonsom in de maanden maart-april-mei 2020</t>
  </si>
  <si>
    <t>Aanvraag ontslagvergunning bedrijfseconomische redenen</t>
  </si>
  <si>
    <t>Indien er na 18 maart een ontslagaanvraag wegens bedrijfseconomische gronden bij UWV wordt gedaan wordt het subsidiebedrag verminderd volgens de formule:</t>
  </si>
  <si>
    <t>D x 1,5 x 3 x 1,3 x 0,9</t>
  </si>
  <si>
    <t>D = het loon van de werknemers waarvoor de ontslagvergunning is aangevraagd</t>
  </si>
  <si>
    <t>1,5 = vermeerderingsfactor van het loon met 50%</t>
  </si>
  <si>
    <t xml:space="preserve">N.B. De uitbetaling van vakantiegeld mag niet worden meegenomen in </t>
  </si>
  <si>
    <t>de loonsom, zie tabblad 1</t>
  </si>
  <si>
    <t>Verwachte definitieve NOW-subsidie</t>
  </si>
  <si>
    <t>Verwachte NOW-subsidie op tussentijdse gegevens</t>
  </si>
  <si>
    <t>Het tweede blok is om de verwachting aangevuld met al gerealiseerde gegevens te toetsen aan het voorschotbedrag en de vastgestelde subsidie.</t>
  </si>
  <si>
    <t>In het laatste blok kunt u de definitieve gegevens na afloop van de loonsomperiode maart-april-mei en omzetperiode 1 maart t/m 31 juli 2020 invullen.</t>
  </si>
  <si>
    <t>Doel regeling</t>
  </si>
  <si>
    <t>Groep of concern</t>
  </si>
  <si>
    <r>
      <t xml:space="preserve">Indien er sprake is van een grotere samenstelling van rechtspersonen of natuurlijke personen, zoals een groep of een concern, is de omzetdaling van de gehele groep de basis van de subsidie. Sommige concerns hebben meerdere loonheffingennummers. In dat geval zal deze werkgever meerdere aanvragen moeten indienen als hij voor zijn hele loonsom subsidie wil aanvragen. Dit moet dan per loonheffingennummer. De subsidiabele loonsom wordt dan vastgesteld per loonheffingennummer. De werkgever dient in elke aanvraag wel de procentuele omzetdaling op te geven die hij verwacht voor de </t>
    </r>
    <r>
      <rPr>
        <i/>
        <sz val="11"/>
        <color theme="1"/>
        <rFont val="Calibri"/>
        <family val="2"/>
        <scheme val="minor"/>
      </rPr>
      <t>gehele</t>
    </r>
    <r>
      <rPr>
        <sz val="11"/>
        <color theme="1"/>
        <rFont val="Calibri"/>
        <family val="2"/>
        <scheme val="minor"/>
      </rPr>
      <t xml:space="preserve"> onderneming. Hij vult dus per aanvraag dezelfde omzetdaling en dezelfde referentieperiode in.</t>
    </r>
  </si>
  <si>
    <t>Zie voor de volledige uitwerking van de NOW-regeling de website van de NBBU.</t>
  </si>
  <si>
    <t xml:space="preserve">Deze rekenhulp strekt tot het geven een indicatie van de eventuele subsidie volgens de Noodmaatregel overbrugging voor behoud van werkgelegenheid (NOW). Aan de indicatie kunnen geen rechten worden ontleend. De NBBU aanvaard geen enkele aansprakelijkheid voor schade op welke manier dan ook </t>
  </si>
  <si>
    <t>ontstaan door gebruik, onvolledigheid of onjuistheid van de rekenhulp.</t>
  </si>
  <si>
    <t>De rekenhulp die u vindt op het tweede tabblad is een ondersteuning om te bepalen hoe voor uw onderneming de NOW-subsidie eruit zou kunnen zien. De witte velden kunnen ingevuld worden met uw eigen gegevens.</t>
  </si>
  <si>
    <t>De rekenhulp bestaat uit drie delen. Allereerst kunt u bepalen welke omzetdaling uw onderneming voor welke periode verwacht en welk subsidiebedrag en voorschot hierbij kunnen horen.</t>
  </si>
  <si>
    <t>Deze rekenhulp strekt tot het geven een indicatie van de eventuele subsidie volgens de Noodmaatregel overbrugging voor behoud van werkgelegenheid (NOW). Aan de indicatie kunnen geen rechten worden ontleend. De NBBU aanvaard geen enkele aansprakelijkheid voor schade op welke manier dan ook ontstaan door gebruik, onvolledigheid of onjuistheid van de rekenhulp.</t>
  </si>
  <si>
    <t xml:space="preserve">N.B. De uitbetaling van vakantiegeld mag niet worden </t>
  </si>
  <si>
    <t>meegenomen in de loonsom, zie tabblad 1</t>
  </si>
  <si>
    <t xml:space="preserve">N.B. De uitbetaling van vakantiegeld mag niet worden  </t>
  </si>
  <si>
    <t>Alle blokken zijn opgedeeld in twee kolommen, waarbij de linkerkolom uitgaat van loonaangifte per maand en de rechterkolom van loonaangifte per 4 weken.</t>
  </si>
  <si>
    <t xml:space="preserve">Deze rekenhulp strekt tot het geven een indicatie van de eventuele subsidie volgens de Noodmaatregel overbrugging voor behoud van werkgelegenheid (NOW). Aan de indicatie kunnen geen rechten worden ontleend. </t>
  </si>
  <si>
    <t>De NBBU aanvaard geen enkele aansprakelijkheid voor schade op welke manier dan ook ontstaan door gebruik, onvolledigheid of onjuistheid van de rekenhulp.</t>
  </si>
  <si>
    <t>Dit percentage kunt u baseren op de uitkomst in C12, C13 of C14</t>
  </si>
  <si>
    <t>Of, indien u gestart bent na 1-1-2019, op de uitkomst in H12, H13 of H14</t>
  </si>
  <si>
    <t>Met het loon wordt gedoeld op het loon voor de sociale verzekeringen op grond van artikel 16 van de Wet financiering sociale verzekeringen (hierna: SV-loon), en wel alleen voor zover het gaat om loon uit tegenwoordige dienstbetrekking. Het SV-loon is behoudens enkele uitzonderingen gelijk aan het loon overeenkomstig de Wet op de loonbelasting 1964. Doordat met deze omschrijving loon uit vroegere dienstbetrekkingen is uitgesloten, geldt dat uitkeringen – op een tweetal uitzondingen na – in principe ook niet worden meegenomen in de berekening van de loonsom. De twee uitzonderingen hierop zijn: Ziektewetuitkeringen en uitkeringen op grond van de Wet arbeid en zorg, in de eerste twee jaren. Deze uitkeringen worden namelijk in de eerste twee jaren aangemerkt als loon uit tegenwoordige dienstbetrekking en vallen daarmee wel onder het begrip ‘loon’. Naast de Ziektewetuitkering dient er een dienstbetrekking te bestaan, waarmee deze in de witte tabel valt. Per 1-1-2020 vallen nieuwe Ziektewetuitkeringen onder de groene tabel (loon uit vorige dienstbetrekking) en deze worden niet meegenomen in het bepalen van de hoogte van de loonsom.</t>
  </si>
  <si>
    <t>Datum laatste herziening 16 april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</si>
</sst>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9"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7"/>
      <color theme="1"/>
      <name val="Times New Roman"/>
      <family val="1"/>
    </font>
    <font>
      <i/>
      <sz val="10"/>
      <color rgb="FF000000"/>
      <name val="Calibri"/>
      <family val="2"/>
      <scheme val="minor"/>
    </font>
    <font>
      <i/>
      <sz val="10"/>
      <color theme="1"/>
      <name val="Calibri"/>
      <family val="2"/>
      <scheme val="minor"/>
    </font>
    <font>
      <u/>
      <sz val="11"/>
      <color theme="10"/>
      <name val="Calibri"/>
      <family val="2"/>
      <scheme val="minor"/>
    </font>
    <font>
      <sz val="11"/>
      <color theme="0"/>
      <name val="Calibri"/>
      <family val="2"/>
      <scheme val="minor"/>
    </font>
  </fonts>
  <fills count="13">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2"/>
        <bgColor indexed="64"/>
      </patternFill>
    </fill>
    <fill>
      <patternFill patternType="solid">
        <fgColor theme="2" tint="-0.499984740745262"/>
        <bgColor indexed="64"/>
      </patternFill>
    </fill>
    <fill>
      <patternFill patternType="solid">
        <fgColor theme="0" tint="-0.34998626667073579"/>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66">
    <xf numFmtId="0" fontId="0" fillId="0" borderId="0" xfId="0"/>
    <xf numFmtId="0" fontId="0" fillId="0" borderId="0" xfId="0" applyAlignment="1">
      <alignment vertical="center" wrapText="1"/>
    </xf>
    <xf numFmtId="0" fontId="0" fillId="0" borderId="0" xfId="0" applyFont="1" applyAlignment="1">
      <alignment vertical="center" wrapText="1"/>
    </xf>
    <xf numFmtId="0" fontId="0" fillId="0" borderId="0" xfId="0" applyAlignment="1">
      <alignment wrapText="1"/>
    </xf>
    <xf numFmtId="0" fontId="5" fillId="0" borderId="0" xfId="0" applyFont="1" applyAlignment="1">
      <alignment vertical="center" wrapText="1"/>
    </xf>
    <xf numFmtId="0" fontId="7" fillId="0" borderId="0" xfId="2" applyAlignment="1">
      <alignment vertical="center" wrapText="1"/>
    </xf>
    <xf numFmtId="0" fontId="2" fillId="4" borderId="0" xfId="0" applyFont="1" applyFill="1" applyAlignment="1">
      <alignment vertical="center" wrapText="1"/>
    </xf>
    <xf numFmtId="164" fontId="0" fillId="0" borderId="0" xfId="0" applyNumberFormat="1" applyBorder="1" applyProtection="1">
      <protection locked="0"/>
    </xf>
    <xf numFmtId="3" fontId="0" fillId="0" borderId="0" xfId="0" applyNumberFormat="1" applyBorder="1" applyProtection="1">
      <protection locked="0"/>
    </xf>
    <xf numFmtId="9" fontId="0" fillId="0" borderId="0" xfId="1" applyFont="1" applyBorder="1" applyProtection="1">
      <protection locked="0"/>
    </xf>
    <xf numFmtId="164" fontId="0" fillId="0" borderId="0" xfId="1" applyNumberFormat="1" applyFont="1" applyBorder="1" applyProtection="1">
      <protection locked="0"/>
    </xf>
    <xf numFmtId="164" fontId="0" fillId="5" borderId="0" xfId="0" applyNumberFormat="1" applyFill="1" applyBorder="1" applyProtection="1">
      <protection locked="0"/>
    </xf>
    <xf numFmtId="0" fontId="0" fillId="2" borderId="0" xfId="0" applyFill="1" applyBorder="1" applyProtection="1"/>
    <xf numFmtId="0" fontId="0" fillId="6" borderId="0" xfId="0" applyFill="1" applyBorder="1" applyProtection="1"/>
    <xf numFmtId="0" fontId="0" fillId="0" borderId="0" xfId="0" applyBorder="1" applyProtection="1"/>
    <xf numFmtId="0" fontId="0" fillId="4" borderId="0" xfId="0" applyFill="1" applyBorder="1" applyProtection="1"/>
    <xf numFmtId="0" fontId="0" fillId="3" borderId="0" xfId="0" applyFill="1" applyBorder="1" applyProtection="1"/>
    <xf numFmtId="0" fontId="2" fillId="0" borderId="0" xfId="0" applyFont="1" applyBorder="1" applyProtection="1"/>
    <xf numFmtId="0" fontId="0" fillId="7" borderId="0" xfId="0" applyFill="1" applyBorder="1" applyProtection="1"/>
    <xf numFmtId="0" fontId="0" fillId="8" borderId="0" xfId="0" applyFill="1" applyBorder="1" applyProtection="1"/>
    <xf numFmtId="9" fontId="0" fillId="3" borderId="0" xfId="1" applyFont="1" applyFill="1" applyBorder="1" applyProtection="1"/>
    <xf numFmtId="164" fontId="0" fillId="2" borderId="0" xfId="0" applyNumberFormat="1" applyFill="1" applyBorder="1" applyProtection="1"/>
    <xf numFmtId="0" fontId="2" fillId="6" borderId="0" xfId="0" applyFont="1" applyFill="1" applyBorder="1" applyProtection="1"/>
    <xf numFmtId="0" fontId="2" fillId="7" borderId="0" xfId="0" applyFont="1" applyFill="1" applyBorder="1" applyProtection="1"/>
    <xf numFmtId="0" fontId="2" fillId="8" borderId="0" xfId="0" applyFont="1" applyFill="1" applyBorder="1" applyProtection="1"/>
    <xf numFmtId="164" fontId="0" fillId="3" borderId="0" xfId="0" applyNumberFormat="1" applyFill="1" applyBorder="1" applyProtection="1"/>
    <xf numFmtId="0" fontId="2" fillId="4" borderId="0" xfId="0" applyFont="1" applyFill="1" applyAlignment="1">
      <alignment wrapText="1"/>
    </xf>
    <xf numFmtId="0" fontId="3" fillId="0" borderId="0" xfId="0" applyFont="1" applyAlignment="1">
      <alignment vertical="center" wrapText="1"/>
    </xf>
    <xf numFmtId="0" fontId="0" fillId="0" borderId="0" xfId="0" applyFont="1" applyAlignment="1">
      <alignment horizontal="left" vertical="center" wrapText="1"/>
    </xf>
    <xf numFmtId="0" fontId="0" fillId="0" borderId="0" xfId="0" applyFont="1" applyAlignment="1">
      <alignment wrapText="1"/>
    </xf>
    <xf numFmtId="0" fontId="5" fillId="9" borderId="0" xfId="0" applyFont="1" applyFill="1" applyAlignment="1">
      <alignment vertical="center" wrapText="1"/>
    </xf>
    <xf numFmtId="0" fontId="6" fillId="10" borderId="0" xfId="0" applyFont="1" applyFill="1" applyBorder="1" applyProtection="1"/>
    <xf numFmtId="0" fontId="0" fillId="10" borderId="0" xfId="0" applyFill="1" applyBorder="1" applyProtection="1"/>
    <xf numFmtId="0" fontId="0" fillId="0" borderId="1" xfId="0" applyBorder="1" applyProtection="1"/>
    <xf numFmtId="0" fontId="0" fillId="2" borderId="2" xfId="0" applyFill="1" applyBorder="1" applyProtection="1"/>
    <xf numFmtId="0" fontId="0" fillId="2" borderId="3" xfId="0" applyFill="1" applyBorder="1" applyProtection="1"/>
    <xf numFmtId="0" fontId="0" fillId="4" borderId="4" xfId="0" applyFill="1" applyBorder="1" applyProtection="1"/>
    <xf numFmtId="0" fontId="0" fillId="2" borderId="5" xfId="0" applyFill="1" applyBorder="1" applyProtection="1"/>
    <xf numFmtId="0" fontId="0" fillId="3" borderId="4" xfId="0" applyFill="1" applyBorder="1" applyProtection="1"/>
    <xf numFmtId="0" fontId="2" fillId="0" borderId="4" xfId="0" applyFont="1" applyBorder="1" applyProtection="1"/>
    <xf numFmtId="0" fontId="0" fillId="3" borderId="5" xfId="0" applyFill="1" applyBorder="1" applyProtection="1"/>
    <xf numFmtId="0" fontId="0" fillId="2" borderId="7" xfId="0" applyFill="1" applyBorder="1" applyProtection="1"/>
    <xf numFmtId="0" fontId="0" fillId="2" borderId="8" xfId="0" applyFill="1" applyBorder="1" applyProtection="1"/>
    <xf numFmtId="0" fontId="0" fillId="11" borderId="6" xfId="0" applyFill="1" applyBorder="1" applyProtection="1"/>
    <xf numFmtId="0" fontId="0" fillId="11" borderId="7" xfId="0" applyFill="1" applyBorder="1" applyProtection="1"/>
    <xf numFmtId="0" fontId="0" fillId="11" borderId="2" xfId="0" applyFill="1" applyBorder="1" applyProtection="1"/>
    <xf numFmtId="0" fontId="0" fillId="11" borderId="3" xfId="0" applyFill="1" applyBorder="1" applyProtection="1"/>
    <xf numFmtId="0" fontId="0" fillId="11" borderId="0" xfId="0" applyFill="1" applyBorder="1" applyProtection="1"/>
    <xf numFmtId="0" fontId="0" fillId="11" borderId="5" xfId="0" applyFill="1" applyBorder="1" applyProtection="1"/>
    <xf numFmtId="164" fontId="0" fillId="11" borderId="0" xfId="0" applyNumberFormat="1" applyFill="1" applyBorder="1" applyProtection="1"/>
    <xf numFmtId="0" fontId="0" fillId="11" borderId="8" xfId="0" applyFill="1" applyBorder="1" applyProtection="1"/>
    <xf numFmtId="0" fontId="8" fillId="11" borderId="7" xfId="0" applyFont="1" applyFill="1" applyBorder="1" applyProtection="1"/>
    <xf numFmtId="0" fontId="0" fillId="2" borderId="4" xfId="0" applyFill="1" applyBorder="1" applyProtection="1"/>
    <xf numFmtId="0" fontId="0" fillId="12" borderId="4" xfId="0" applyFill="1" applyBorder="1" applyProtection="1"/>
    <xf numFmtId="0" fontId="0" fillId="12" borderId="7" xfId="0" applyFill="1" applyBorder="1" applyProtection="1"/>
    <xf numFmtId="0" fontId="0" fillId="12" borderId="8" xfId="0" applyFill="1" applyBorder="1" applyProtection="1"/>
    <xf numFmtId="0" fontId="0" fillId="12" borderId="2" xfId="0" applyFill="1" applyBorder="1" applyProtection="1"/>
    <xf numFmtId="0" fontId="0" fillId="12" borderId="3" xfId="0" applyFill="1" applyBorder="1" applyProtection="1"/>
    <xf numFmtId="0" fontId="0" fillId="12" borderId="0" xfId="0" applyFill="1" applyBorder="1" applyProtection="1"/>
    <xf numFmtId="0" fontId="0" fillId="12" borderId="5" xfId="0" applyFill="1" applyBorder="1" applyProtection="1"/>
    <xf numFmtId="0" fontId="0" fillId="3" borderId="6" xfId="0" applyFill="1" applyBorder="1" applyProtection="1"/>
    <xf numFmtId="164" fontId="0" fillId="3" borderId="7" xfId="0" applyNumberFormat="1" applyFill="1" applyBorder="1" applyProtection="1"/>
    <xf numFmtId="0" fontId="0" fillId="3" borderId="7" xfId="0" applyFill="1" applyBorder="1" applyProtection="1"/>
    <xf numFmtId="0" fontId="0" fillId="3" borderId="8" xfId="0" applyFill="1" applyBorder="1" applyProtection="1"/>
    <xf numFmtId="0" fontId="0" fillId="3" borderId="4" xfId="0" applyFill="1" applyBorder="1" applyAlignment="1" applyProtection="1">
      <alignment wrapText="1"/>
    </xf>
    <xf numFmtId="164" fontId="0" fillId="12" borderId="0" xfId="0" applyNumberFormat="1" applyFill="1" applyBorder="1" applyProtection="1"/>
  </cellXfs>
  <cellStyles count="3">
    <cellStyle name="Hyperlink" xfId="2" builtinId="8"/>
    <cellStyle name="Procent" xfId="1" builtinId="5"/>
    <cellStyle name="Standaard" xfId="0" builtinId="0"/>
  </cellStyles>
  <dxfs count="2">
    <dxf>
      <font>
        <color theme="2" tint="-9.9948118533890809E-2"/>
      </font>
    </dxf>
    <dxf>
      <font>
        <color theme="2" tint="-9.9948118533890809E-2"/>
      </font>
    </dxf>
  </dxfs>
  <tableStyles count="0" defaultTableStyle="TableStyleMedium2" defaultPivotStyle="PivotStyleLight16"/>
  <colors>
    <mruColors>
      <color rgb="FFAEAE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0</xdr:row>
      <xdr:rowOff>19050</xdr:rowOff>
    </xdr:from>
    <xdr:to>
      <xdr:col>4</xdr:col>
      <xdr:colOff>342899</xdr:colOff>
      <xdr:row>4</xdr:row>
      <xdr:rowOff>88702</xdr:rowOff>
    </xdr:to>
    <xdr:pic>
      <xdr:nvPicPr>
        <xdr:cNvPr id="5" name="Afbeelding 4">
          <a:extLst>
            <a:ext uri="{FF2B5EF4-FFF2-40B4-BE49-F238E27FC236}">
              <a16:creationId xmlns:a16="http://schemas.microsoft.com/office/drawing/2014/main" id="{800AE112-975F-4A83-B6CF-7C0F938FFA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96725" y="19050"/>
          <a:ext cx="1924049" cy="10221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1809750</xdr:colOff>
      <xdr:row>4</xdr:row>
      <xdr:rowOff>189310</xdr:rowOff>
    </xdr:to>
    <xdr:pic>
      <xdr:nvPicPr>
        <xdr:cNvPr id="2" name="Afbeelding 1">
          <a:extLst>
            <a:ext uri="{FF2B5EF4-FFF2-40B4-BE49-F238E27FC236}">
              <a16:creationId xmlns:a16="http://schemas.microsoft.com/office/drawing/2014/main" id="{A465EDA1-74C7-4EA3-BE0B-1F8D4D00E5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0"/>
          <a:ext cx="1790700" cy="95131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nbbu.nl/artikel/uitwerking-now-regelin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DD4B8-654E-4519-AB70-35CF0624F45E}">
  <dimension ref="A1:A69"/>
  <sheetViews>
    <sheetView showGridLines="0" workbookViewId="0"/>
  </sheetViews>
  <sheetFormatPr defaultRowHeight="14.5" x14ac:dyDescent="0.35"/>
  <cols>
    <col min="1" max="1" width="174.7265625" style="3" customWidth="1"/>
  </cols>
  <sheetData>
    <row r="1" spans="1:1" x14ac:dyDescent="0.35">
      <c r="A1" s="3" t="s">
        <v>116</v>
      </c>
    </row>
    <row r="2" spans="1:1" x14ac:dyDescent="0.35">
      <c r="A2" s="26" t="s">
        <v>54</v>
      </c>
    </row>
    <row r="4" spans="1:1" ht="29" x14ac:dyDescent="0.35">
      <c r="A4" s="3" t="s">
        <v>104</v>
      </c>
    </row>
    <row r="5" spans="1:1" x14ac:dyDescent="0.35">
      <c r="A5" s="3" t="s">
        <v>105</v>
      </c>
    </row>
    <row r="6" spans="1:1" x14ac:dyDescent="0.35">
      <c r="A6" s="3" t="s">
        <v>96</v>
      </c>
    </row>
    <row r="7" spans="1:1" x14ac:dyDescent="0.35">
      <c r="A7" s="3" t="s">
        <v>97</v>
      </c>
    </row>
    <row r="9" spans="1:1" x14ac:dyDescent="0.35">
      <c r="A9" s="3" t="s">
        <v>110</v>
      </c>
    </row>
    <row r="11" spans="1:1" ht="26" x14ac:dyDescent="0.35">
      <c r="A11" s="30" t="s">
        <v>106</v>
      </c>
    </row>
    <row r="12" spans="1:1" x14ac:dyDescent="0.35">
      <c r="A12" s="4"/>
    </row>
    <row r="13" spans="1:1" x14ac:dyDescent="0.35">
      <c r="A13" s="5" t="s">
        <v>101</v>
      </c>
    </row>
    <row r="14" spans="1:1" x14ac:dyDescent="0.35">
      <c r="A14" s="4"/>
    </row>
    <row r="15" spans="1:1" x14ac:dyDescent="0.35">
      <c r="A15" s="26" t="s">
        <v>98</v>
      </c>
    </row>
    <row r="16" spans="1:1" x14ac:dyDescent="0.35">
      <c r="A16" s="3" t="s">
        <v>55</v>
      </c>
    </row>
    <row r="18" spans="1:1" x14ac:dyDescent="0.35">
      <c r="A18" s="26" t="s">
        <v>56</v>
      </c>
    </row>
    <row r="19" spans="1:1" x14ac:dyDescent="0.35">
      <c r="A19" s="27" t="s">
        <v>57</v>
      </c>
    </row>
    <row r="20" spans="1:1" ht="72.5" x14ac:dyDescent="0.35">
      <c r="A20" s="1" t="s">
        <v>58</v>
      </c>
    </row>
    <row r="21" spans="1:1" x14ac:dyDescent="0.35">
      <c r="A21" s="1"/>
    </row>
    <row r="22" spans="1:1" x14ac:dyDescent="0.35">
      <c r="A22" s="27" t="s">
        <v>59</v>
      </c>
    </row>
    <row r="23" spans="1:1" x14ac:dyDescent="0.35">
      <c r="A23" s="1" t="s">
        <v>60</v>
      </c>
    </row>
    <row r="25" spans="1:1" x14ac:dyDescent="0.35">
      <c r="A25" s="26" t="s">
        <v>61</v>
      </c>
    </row>
    <row r="26" spans="1:1" x14ac:dyDescent="0.35">
      <c r="A26" s="2" t="s">
        <v>62</v>
      </c>
    </row>
    <row r="27" spans="1:1" x14ac:dyDescent="0.35">
      <c r="A27" s="28" t="s">
        <v>65</v>
      </c>
    </row>
    <row r="28" spans="1:1" x14ac:dyDescent="0.35">
      <c r="A28" s="28" t="s">
        <v>66</v>
      </c>
    </row>
    <row r="29" spans="1:1" x14ac:dyDescent="0.35">
      <c r="A29" s="28" t="s">
        <v>67</v>
      </c>
    </row>
    <row r="30" spans="1:1" x14ac:dyDescent="0.35">
      <c r="A30" s="2" t="s">
        <v>63</v>
      </c>
    </row>
    <row r="31" spans="1:1" ht="29" x14ac:dyDescent="0.35">
      <c r="A31" s="2" t="s">
        <v>64</v>
      </c>
    </row>
    <row r="32" spans="1:1" x14ac:dyDescent="0.35">
      <c r="A32" s="2"/>
    </row>
    <row r="33" spans="1:1" x14ac:dyDescent="0.35">
      <c r="A33" s="6" t="s">
        <v>99</v>
      </c>
    </row>
    <row r="34" spans="1:1" ht="58" x14ac:dyDescent="0.35">
      <c r="A34" s="3" t="s">
        <v>100</v>
      </c>
    </row>
    <row r="36" spans="1:1" x14ac:dyDescent="0.35">
      <c r="A36" s="26" t="s">
        <v>68</v>
      </c>
    </row>
    <row r="37" spans="1:1" x14ac:dyDescent="0.35">
      <c r="A37" s="1" t="s">
        <v>80</v>
      </c>
    </row>
    <row r="38" spans="1:1" x14ac:dyDescent="0.35">
      <c r="A38" s="1"/>
    </row>
    <row r="39" spans="1:1" ht="87" x14ac:dyDescent="0.35">
      <c r="A39" s="1" t="s">
        <v>115</v>
      </c>
    </row>
    <row r="41" spans="1:1" x14ac:dyDescent="0.35">
      <c r="A41" s="26" t="s">
        <v>69</v>
      </c>
    </row>
    <row r="42" spans="1:1" x14ac:dyDescent="0.35">
      <c r="A42" s="3" t="s">
        <v>70</v>
      </c>
    </row>
    <row r="44" spans="1:1" ht="29" x14ac:dyDescent="0.35">
      <c r="A44" s="3" t="s">
        <v>71</v>
      </c>
    </row>
    <row r="46" spans="1:1" x14ac:dyDescent="0.35">
      <c r="A46" s="26" t="s">
        <v>72</v>
      </c>
    </row>
    <row r="47" spans="1:1" x14ac:dyDescent="0.35">
      <c r="A47" s="3" t="s">
        <v>73</v>
      </c>
    </row>
    <row r="48" spans="1:1" x14ac:dyDescent="0.35">
      <c r="A48" s="3" t="s">
        <v>74</v>
      </c>
    </row>
    <row r="49" spans="1:1" ht="29" x14ac:dyDescent="0.35">
      <c r="A49" s="3" t="s">
        <v>76</v>
      </c>
    </row>
    <row r="50" spans="1:1" x14ac:dyDescent="0.35">
      <c r="A50" s="3" t="s">
        <v>77</v>
      </c>
    </row>
    <row r="51" spans="1:1" x14ac:dyDescent="0.35">
      <c r="A51" s="29" t="s">
        <v>78</v>
      </c>
    </row>
    <row r="53" spans="1:1" x14ac:dyDescent="0.35">
      <c r="A53" s="26" t="s">
        <v>75</v>
      </c>
    </row>
    <row r="54" spans="1:1" x14ac:dyDescent="0.35">
      <c r="A54" s="3" t="s">
        <v>79</v>
      </c>
    </row>
    <row r="56" spans="1:1" x14ac:dyDescent="0.35">
      <c r="A56" s="26" t="s">
        <v>81</v>
      </c>
    </row>
    <row r="57" spans="1:1" x14ac:dyDescent="0.35">
      <c r="A57" s="3" t="s">
        <v>82</v>
      </c>
    </row>
    <row r="58" spans="1:1" x14ac:dyDescent="0.35">
      <c r="A58" s="3" t="s">
        <v>83</v>
      </c>
    </row>
    <row r="60" spans="1:1" x14ac:dyDescent="0.35">
      <c r="A60" s="3" t="s">
        <v>84</v>
      </c>
    </row>
    <row r="61" spans="1:1" x14ac:dyDescent="0.35">
      <c r="A61" s="3" t="s">
        <v>85</v>
      </c>
    </row>
    <row r="62" spans="1:1" ht="29" x14ac:dyDescent="0.35">
      <c r="A62" s="3" t="s">
        <v>76</v>
      </c>
    </row>
    <row r="63" spans="1:1" x14ac:dyDescent="0.35">
      <c r="A63" s="3" t="s">
        <v>86</v>
      </c>
    </row>
    <row r="65" spans="1:1" x14ac:dyDescent="0.35">
      <c r="A65" s="26" t="s">
        <v>87</v>
      </c>
    </row>
    <row r="66" spans="1:1" x14ac:dyDescent="0.35">
      <c r="A66" s="3" t="s">
        <v>88</v>
      </c>
    </row>
    <row r="67" spans="1:1" x14ac:dyDescent="0.35">
      <c r="A67" s="3" t="s">
        <v>89</v>
      </c>
    </row>
    <row r="68" spans="1:1" x14ac:dyDescent="0.35">
      <c r="A68" s="3" t="s">
        <v>90</v>
      </c>
    </row>
    <row r="69" spans="1:1" x14ac:dyDescent="0.35">
      <c r="A69" s="3" t="s">
        <v>91</v>
      </c>
    </row>
  </sheetData>
  <sheetProtection algorithmName="SHA-512" hashValue="fWXV4jT749OSUdPbZ5X1dLw1m8kyGL7IVD5FAzoyRoo2ECaR1p2f8z86RxlYc1b2VXLhvqngcg9vdxbY7qH4rw==" saltValue="NaeWgSqZdT8n5lNsBxB+6A==" spinCount="100000" sheet="1" objects="1" scenarios="1" selectLockedCells="1" selectUnlockedCells="1"/>
  <hyperlinks>
    <hyperlink ref="A13" r:id="rId1" xr:uid="{8E63C22B-0E83-4F37-AB55-309838EFD2AB}"/>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ACF9B-4D87-4D1B-8254-A88EB2ED0375}">
  <dimension ref="A1:O208"/>
  <sheetViews>
    <sheetView showGridLines="0" tabSelected="1" zoomScaleNormal="100" workbookViewId="0">
      <selection activeCell="B8" sqref="B8"/>
    </sheetView>
  </sheetViews>
  <sheetFormatPr defaultColWidth="9.1796875" defaultRowHeight="14.5" x14ac:dyDescent="0.35"/>
  <cols>
    <col min="1" max="1" width="48.26953125" style="14" bestFit="1" customWidth="1"/>
    <col min="2" max="2" width="12.26953125" style="14" customWidth="1"/>
    <col min="3" max="3" width="24.453125" style="14" bestFit="1" customWidth="1"/>
    <col min="4" max="4" width="52" style="14" bestFit="1" customWidth="1"/>
    <col min="5" max="5" width="6.1796875" style="12" customWidth="1"/>
    <col min="6" max="6" width="48.26953125" style="14" bestFit="1" customWidth="1"/>
    <col min="7" max="7" width="16.7265625" style="14" bestFit="1" customWidth="1"/>
    <col min="8" max="8" width="24.453125" style="12" bestFit="1" customWidth="1"/>
    <col min="9" max="9" width="52" style="12" bestFit="1" customWidth="1"/>
    <col min="10" max="15" width="9.1796875" style="12"/>
    <col min="16" max="16384" width="9.1796875" style="14"/>
  </cols>
  <sheetData>
    <row r="1" spans="1:9" s="12" customFormat="1" x14ac:dyDescent="0.35">
      <c r="B1" s="12" t="s">
        <v>116</v>
      </c>
    </row>
    <row r="2" spans="1:9" s="12" customFormat="1" x14ac:dyDescent="0.35"/>
    <row r="3" spans="1:9" s="12" customFormat="1" x14ac:dyDescent="0.35">
      <c r="B3" s="31" t="s">
        <v>111</v>
      </c>
      <c r="C3" s="32"/>
      <c r="D3" s="32"/>
      <c r="E3" s="32"/>
      <c r="F3" s="32"/>
      <c r="G3" s="32"/>
    </row>
    <row r="4" spans="1:9" s="12" customFormat="1" x14ac:dyDescent="0.35">
      <c r="B4" s="31" t="s">
        <v>112</v>
      </c>
      <c r="C4" s="32"/>
      <c r="D4" s="32"/>
      <c r="E4" s="32"/>
      <c r="F4" s="32"/>
      <c r="G4" s="32"/>
    </row>
    <row r="5" spans="1:9" s="12" customFormat="1" x14ac:dyDescent="0.35"/>
    <row r="6" spans="1:9" s="13" customFormat="1" x14ac:dyDescent="0.35">
      <c r="D6" s="22" t="s">
        <v>32</v>
      </c>
    </row>
    <row r="7" spans="1:9" x14ac:dyDescent="0.35">
      <c r="A7" s="14" t="s">
        <v>0</v>
      </c>
      <c r="B7" s="12"/>
      <c r="C7" s="12"/>
      <c r="D7" s="12"/>
      <c r="F7" s="33" t="s">
        <v>1</v>
      </c>
      <c r="G7" s="45"/>
      <c r="H7" s="45"/>
      <c r="I7" s="46"/>
    </row>
    <row r="8" spans="1:9" x14ac:dyDescent="0.35">
      <c r="A8" s="15" t="s">
        <v>2</v>
      </c>
      <c r="B8" s="7"/>
      <c r="C8" s="12"/>
      <c r="D8" s="12"/>
      <c r="F8" s="36" t="s">
        <v>9</v>
      </c>
      <c r="G8" s="8"/>
      <c r="H8" s="47"/>
      <c r="I8" s="48"/>
    </row>
    <row r="9" spans="1:9" x14ac:dyDescent="0.35">
      <c r="A9" s="16" t="s">
        <v>3</v>
      </c>
      <c r="B9" s="25">
        <f>B8/4</f>
        <v>0</v>
      </c>
      <c r="C9" s="12"/>
      <c r="D9" s="12"/>
      <c r="F9" s="36" t="s">
        <v>10</v>
      </c>
      <c r="G9" s="7"/>
      <c r="H9" s="47"/>
      <c r="I9" s="48"/>
    </row>
    <row r="10" spans="1:9" x14ac:dyDescent="0.35">
      <c r="A10" s="12"/>
      <c r="B10" s="21"/>
      <c r="C10" s="12"/>
      <c r="D10" s="12"/>
      <c r="F10" s="38" t="s">
        <v>3</v>
      </c>
      <c r="G10" s="25" t="e">
        <f>(G9/G8)*3</f>
        <v>#DIV/0!</v>
      </c>
      <c r="H10" s="47"/>
      <c r="I10" s="48"/>
    </row>
    <row r="11" spans="1:9" x14ac:dyDescent="0.35">
      <c r="A11" s="17" t="s">
        <v>8</v>
      </c>
      <c r="B11" s="21"/>
      <c r="C11" s="17" t="s">
        <v>7</v>
      </c>
      <c r="D11" s="12"/>
      <c r="F11" s="39" t="s">
        <v>8</v>
      </c>
      <c r="G11" s="49"/>
      <c r="H11" s="17" t="s">
        <v>7</v>
      </c>
      <c r="I11" s="48"/>
    </row>
    <row r="12" spans="1:9" x14ac:dyDescent="0.35">
      <c r="A12" s="15" t="s">
        <v>4</v>
      </c>
      <c r="B12" s="7"/>
      <c r="C12" s="20" t="e">
        <f t="shared" ref="C12:C14" si="0">($B$9-B12)/$B$9</f>
        <v>#DIV/0!</v>
      </c>
      <c r="D12" s="16" t="e">
        <f>IF(C12&gt;=20%,"U kunt in aanmerking komen voor de NOW-regeling","U kunt niet in aanmerking komen voor de NOW-regeling")</f>
        <v>#DIV/0!</v>
      </c>
      <c r="F12" s="36" t="s">
        <v>4</v>
      </c>
      <c r="G12" s="7"/>
      <c r="H12" s="20" t="e">
        <f>($G$10-G12)/$G$10</f>
        <v>#DIV/0!</v>
      </c>
      <c r="I12" s="40" t="e">
        <f>IF(H12&gt;=20%,"U kunt in aanmerking komen voor de NOW-regeling","U kunt niet in aanmerking komen voor de NOW-regeling")</f>
        <v>#DIV/0!</v>
      </c>
    </row>
    <row r="13" spans="1:9" x14ac:dyDescent="0.35">
      <c r="A13" s="15" t="s">
        <v>5</v>
      </c>
      <c r="B13" s="7"/>
      <c r="C13" s="20" t="e">
        <f t="shared" si="0"/>
        <v>#DIV/0!</v>
      </c>
      <c r="D13" s="16" t="e">
        <f t="shared" ref="D13:D14" si="1">IF(C13&gt;=20%,"U kunt in aanmerking komen voor de NOW-regeling","U kunt niet in aanmerking komen voor de NOW-regeling")</f>
        <v>#DIV/0!</v>
      </c>
      <c r="F13" s="36" t="s">
        <v>5</v>
      </c>
      <c r="G13" s="7"/>
      <c r="H13" s="20" t="e">
        <f t="shared" ref="H13:H14" si="2">($G$10-G13)/$G$10</f>
        <v>#DIV/0!</v>
      </c>
      <c r="I13" s="40" t="e">
        <f t="shared" ref="I13:I14" si="3">IF(H13&gt;=20%,"U kunt in aanmerking komen voor de NOW-regeling","U kunt niet in aanmerking komen voor de NOW-regeling")</f>
        <v>#DIV/0!</v>
      </c>
    </row>
    <row r="14" spans="1:9" x14ac:dyDescent="0.35">
      <c r="A14" s="15" t="s">
        <v>6</v>
      </c>
      <c r="B14" s="7"/>
      <c r="C14" s="20" t="e">
        <f t="shared" si="0"/>
        <v>#DIV/0!</v>
      </c>
      <c r="D14" s="16" t="e">
        <f t="shared" si="1"/>
        <v>#DIV/0!</v>
      </c>
      <c r="F14" s="36" t="s">
        <v>6</v>
      </c>
      <c r="G14" s="7"/>
      <c r="H14" s="20" t="e">
        <f t="shared" si="2"/>
        <v>#DIV/0!</v>
      </c>
      <c r="I14" s="40" t="e">
        <f t="shared" si="3"/>
        <v>#DIV/0!</v>
      </c>
    </row>
    <row r="15" spans="1:9" x14ac:dyDescent="0.35">
      <c r="A15" s="12"/>
      <c r="B15" s="12"/>
      <c r="C15" s="12" t="s">
        <v>51</v>
      </c>
      <c r="D15" s="12"/>
      <c r="F15" s="43"/>
      <c r="G15" s="44"/>
      <c r="H15" s="51" t="s">
        <v>51</v>
      </c>
      <c r="I15" s="50"/>
    </row>
    <row r="16" spans="1:9" x14ac:dyDescent="0.35">
      <c r="A16" s="17" t="s">
        <v>11</v>
      </c>
      <c r="B16" s="12"/>
      <c r="C16" s="12"/>
      <c r="D16" s="12"/>
      <c r="F16" s="12"/>
      <c r="G16" s="12"/>
    </row>
    <row r="17" spans="1:9" x14ac:dyDescent="0.35">
      <c r="A17" s="12"/>
      <c r="B17" s="12"/>
      <c r="C17" s="12"/>
      <c r="D17" s="12"/>
      <c r="F17" s="12"/>
      <c r="G17" s="12"/>
    </row>
    <row r="18" spans="1:9" x14ac:dyDescent="0.35">
      <c r="A18" s="33" t="s">
        <v>12</v>
      </c>
      <c r="B18" s="34"/>
      <c r="C18" s="34"/>
      <c r="D18" s="35"/>
      <c r="F18" s="33" t="s">
        <v>13</v>
      </c>
      <c r="G18" s="56"/>
      <c r="H18" s="56"/>
      <c r="I18" s="57"/>
    </row>
    <row r="19" spans="1:9" x14ac:dyDescent="0.35">
      <c r="A19" s="36" t="s">
        <v>14</v>
      </c>
      <c r="B19" s="7"/>
      <c r="C19" s="12"/>
      <c r="D19" s="37"/>
      <c r="F19" s="36" t="s">
        <v>16</v>
      </c>
      <c r="G19" s="7"/>
      <c r="H19" s="58"/>
      <c r="I19" s="59"/>
    </row>
    <row r="20" spans="1:9" x14ac:dyDescent="0.35">
      <c r="A20" s="36" t="s">
        <v>18</v>
      </c>
      <c r="B20" s="9"/>
      <c r="C20" s="12" t="s">
        <v>113</v>
      </c>
      <c r="D20" s="37"/>
      <c r="F20" s="38" t="s">
        <v>17</v>
      </c>
      <c r="G20" s="25">
        <f>ROUND(G19*1.0833,0)</f>
        <v>0</v>
      </c>
      <c r="H20" s="58"/>
      <c r="I20" s="59"/>
    </row>
    <row r="21" spans="1:9" x14ac:dyDescent="0.35">
      <c r="A21" s="52"/>
      <c r="B21" s="12"/>
      <c r="C21" s="12" t="s">
        <v>114</v>
      </c>
      <c r="D21" s="37"/>
      <c r="F21" s="53"/>
      <c r="G21" s="58"/>
      <c r="H21" s="58"/>
      <c r="I21" s="59"/>
    </row>
    <row r="22" spans="1:9" x14ac:dyDescent="0.35">
      <c r="A22" s="38" t="s">
        <v>11</v>
      </c>
      <c r="B22" s="25">
        <f>B20*(B19*3)*1.3*0.9</f>
        <v>0</v>
      </c>
      <c r="C22" s="12"/>
      <c r="D22" s="37"/>
      <c r="F22" s="36" t="s">
        <v>18</v>
      </c>
      <c r="G22" s="9"/>
      <c r="H22" s="58" t="s">
        <v>113</v>
      </c>
      <c r="I22" s="59"/>
    </row>
    <row r="23" spans="1:9" x14ac:dyDescent="0.35">
      <c r="A23" s="38"/>
      <c r="B23" s="16"/>
      <c r="C23" s="12"/>
      <c r="D23" s="37"/>
      <c r="F23" s="53"/>
      <c r="G23" s="58"/>
      <c r="H23" s="58" t="s">
        <v>114</v>
      </c>
      <c r="I23" s="59"/>
    </row>
    <row r="24" spans="1:9" x14ac:dyDescent="0.35">
      <c r="A24" s="60" t="s">
        <v>19</v>
      </c>
      <c r="B24" s="61">
        <f>B22*0.8</f>
        <v>0</v>
      </c>
      <c r="C24" s="41"/>
      <c r="D24" s="42"/>
      <c r="F24" s="38" t="s">
        <v>11</v>
      </c>
      <c r="G24" s="25">
        <f>G22*(G20*3)*1.3*0.9</f>
        <v>0</v>
      </c>
      <c r="H24" s="58"/>
      <c r="I24" s="59"/>
    </row>
    <row r="25" spans="1:9" x14ac:dyDescent="0.35">
      <c r="A25" s="12"/>
      <c r="B25" s="12"/>
      <c r="C25" s="12"/>
      <c r="D25" s="12"/>
      <c r="F25" s="38"/>
      <c r="G25" s="16"/>
      <c r="H25" s="58"/>
      <c r="I25" s="59"/>
    </row>
    <row r="26" spans="1:9" x14ac:dyDescent="0.35">
      <c r="A26" s="12"/>
      <c r="B26" s="12"/>
      <c r="C26" s="12"/>
      <c r="D26" s="12"/>
      <c r="F26" s="60" t="s">
        <v>19</v>
      </c>
      <c r="G26" s="61">
        <f>G24*0.8</f>
        <v>0</v>
      </c>
      <c r="H26" s="54"/>
      <c r="I26" s="55"/>
    </row>
    <row r="27" spans="1:9" x14ac:dyDescent="0.35">
      <c r="A27" s="12"/>
      <c r="B27" s="12"/>
      <c r="C27" s="12"/>
      <c r="D27" s="12"/>
      <c r="F27" s="12"/>
      <c r="G27" s="12"/>
    </row>
    <row r="28" spans="1:9" s="18" customFormat="1" x14ac:dyDescent="0.35">
      <c r="D28" s="23" t="s">
        <v>41</v>
      </c>
    </row>
    <row r="29" spans="1:9" x14ac:dyDescent="0.35">
      <c r="A29" s="17" t="s">
        <v>36</v>
      </c>
      <c r="B29" s="12"/>
      <c r="C29" s="12"/>
      <c r="D29" s="12"/>
      <c r="F29" s="17" t="s">
        <v>36</v>
      </c>
      <c r="G29" s="12"/>
    </row>
    <row r="30" spans="1:9" x14ac:dyDescent="0.35">
      <c r="A30" s="12"/>
      <c r="B30" s="12"/>
      <c r="C30" s="12"/>
      <c r="D30" s="12"/>
      <c r="F30" s="12"/>
      <c r="G30" s="12"/>
    </row>
    <row r="31" spans="1:9" x14ac:dyDescent="0.35">
      <c r="A31" s="33" t="s">
        <v>12</v>
      </c>
      <c r="B31" s="34"/>
      <c r="C31" s="34"/>
      <c r="D31" s="35"/>
      <c r="F31" s="33" t="s">
        <v>29</v>
      </c>
      <c r="G31" s="56"/>
      <c r="H31" s="56"/>
      <c r="I31" s="57"/>
    </row>
    <row r="32" spans="1:9" x14ac:dyDescent="0.35">
      <c r="A32" s="36" t="s">
        <v>21</v>
      </c>
      <c r="B32" s="7"/>
      <c r="C32" s="12" t="s">
        <v>92</v>
      </c>
      <c r="D32" s="37"/>
      <c r="F32" s="36" t="s">
        <v>24</v>
      </c>
      <c r="G32" s="7"/>
      <c r="H32" s="58" t="s">
        <v>107</v>
      </c>
      <c r="I32" s="59"/>
    </row>
    <row r="33" spans="1:9" x14ac:dyDescent="0.35">
      <c r="A33" s="36" t="s">
        <v>22</v>
      </c>
      <c r="B33" s="7"/>
      <c r="C33" s="12" t="s">
        <v>93</v>
      </c>
      <c r="D33" s="37"/>
      <c r="F33" s="36" t="s">
        <v>25</v>
      </c>
      <c r="G33" s="7"/>
      <c r="H33" s="58" t="s">
        <v>108</v>
      </c>
      <c r="I33" s="59"/>
    </row>
    <row r="34" spans="1:9" x14ac:dyDescent="0.35">
      <c r="A34" s="36" t="s">
        <v>20</v>
      </c>
      <c r="B34" s="7"/>
      <c r="C34" s="12"/>
      <c r="D34" s="37"/>
      <c r="F34" s="36" t="s">
        <v>26</v>
      </c>
      <c r="G34" s="7"/>
      <c r="H34" s="58"/>
      <c r="I34" s="59"/>
    </row>
    <row r="35" spans="1:9" ht="29" x14ac:dyDescent="0.35">
      <c r="A35" s="38" t="s">
        <v>23</v>
      </c>
      <c r="B35" s="25">
        <f>IF(SUM(B32:B34)&gt;B19*3,B19*3,SUM(B32:B34))</f>
        <v>0</v>
      </c>
      <c r="C35" s="12"/>
      <c r="D35" s="37"/>
      <c r="F35" s="64" t="s">
        <v>37</v>
      </c>
      <c r="G35" s="25">
        <f>IF(SUM(G32:G34)&gt;G19*3,G19*3,SUM(G32:G34))</f>
        <v>0</v>
      </c>
      <c r="H35" s="58" t="str">
        <f>IF(SUM(G32:G34)&gt;G19*3,"U krijgt subsidie over maximaal de hoogte van de loonsom in januari vermenigvuldigd met 3"," ")</f>
        <v xml:space="preserve"> </v>
      </c>
      <c r="I35" s="59"/>
    </row>
    <row r="36" spans="1:9" x14ac:dyDescent="0.35">
      <c r="A36" s="52"/>
      <c r="B36" s="12"/>
      <c r="C36" s="12"/>
      <c r="D36" s="37"/>
      <c r="F36" s="38" t="s">
        <v>27</v>
      </c>
      <c r="G36" s="25">
        <f>G35*1.0833</f>
        <v>0</v>
      </c>
      <c r="H36" s="58"/>
      <c r="I36" s="59"/>
    </row>
    <row r="37" spans="1:9" x14ac:dyDescent="0.35">
      <c r="A37" s="52"/>
      <c r="B37" s="12"/>
      <c r="C37" s="12"/>
      <c r="D37" s="37"/>
      <c r="F37" s="53"/>
      <c r="G37" s="58"/>
      <c r="H37" s="58"/>
      <c r="I37" s="59"/>
    </row>
    <row r="38" spans="1:9" x14ac:dyDescent="0.35">
      <c r="A38" s="36" t="s">
        <v>34</v>
      </c>
      <c r="B38" s="9"/>
      <c r="C38" s="12"/>
      <c r="D38" s="37"/>
      <c r="F38" s="36" t="s">
        <v>34</v>
      </c>
      <c r="G38" s="9"/>
      <c r="H38" s="58"/>
      <c r="I38" s="59"/>
    </row>
    <row r="39" spans="1:9" x14ac:dyDescent="0.35">
      <c r="A39" s="36" t="s">
        <v>39</v>
      </c>
      <c r="B39" s="10"/>
      <c r="C39" s="12" t="s">
        <v>50</v>
      </c>
      <c r="D39" s="37"/>
      <c r="F39" s="36" t="s">
        <v>39</v>
      </c>
      <c r="G39" s="10"/>
      <c r="H39" s="58" t="s">
        <v>50</v>
      </c>
      <c r="I39" s="59"/>
    </row>
    <row r="40" spans="1:9" x14ac:dyDescent="0.35">
      <c r="A40" s="36" t="s">
        <v>40</v>
      </c>
      <c r="B40" s="11"/>
      <c r="C40" s="12" t="s">
        <v>50</v>
      </c>
      <c r="D40" s="37"/>
      <c r="F40" s="36" t="s">
        <v>33</v>
      </c>
      <c r="G40" s="11"/>
      <c r="H40" s="58" t="s">
        <v>50</v>
      </c>
      <c r="I40" s="59"/>
    </row>
    <row r="41" spans="1:9" x14ac:dyDescent="0.35">
      <c r="A41" s="52"/>
      <c r="B41" s="12"/>
      <c r="C41" s="12"/>
      <c r="D41" s="37"/>
      <c r="F41" s="53"/>
      <c r="G41" s="58"/>
      <c r="H41" s="58"/>
      <c r="I41" s="59"/>
    </row>
    <row r="42" spans="1:9" x14ac:dyDescent="0.35">
      <c r="A42" s="38" t="s">
        <v>52</v>
      </c>
      <c r="B42" s="25">
        <f>IF(B38&lt;20%,0,B38*(B19*3)*1.3*0.9)</f>
        <v>0</v>
      </c>
      <c r="C42" s="12"/>
      <c r="D42" s="37"/>
      <c r="F42" s="38" t="s">
        <v>52</v>
      </c>
      <c r="G42" s="25">
        <f>IF(G38&lt;20%,0,G38*(G20*3)*1.3*0.9)</f>
        <v>0</v>
      </c>
      <c r="H42" s="58"/>
      <c r="I42" s="59"/>
    </row>
    <row r="43" spans="1:9" x14ac:dyDescent="0.35">
      <c r="A43" s="38" t="s">
        <v>53</v>
      </c>
      <c r="B43" s="25">
        <f>((B19*3)-B35)*1.3*0.9</f>
        <v>0</v>
      </c>
      <c r="C43" s="12"/>
      <c r="D43" s="37"/>
      <c r="F43" s="38" t="s">
        <v>53</v>
      </c>
      <c r="G43" s="25">
        <f>((G20*3)-G36)*1.3*0.9</f>
        <v>0</v>
      </c>
      <c r="H43" s="58"/>
      <c r="I43" s="59"/>
    </row>
    <row r="44" spans="1:9" x14ac:dyDescent="0.35">
      <c r="A44" s="38" t="s">
        <v>95</v>
      </c>
      <c r="B44" s="25">
        <f>IF(B42-B43&lt;0,0,B42-B43)</f>
        <v>0</v>
      </c>
      <c r="C44" s="12"/>
      <c r="D44" s="37"/>
      <c r="F44" s="38" t="s">
        <v>95</v>
      </c>
      <c r="G44" s="25">
        <f>IF(G42-G43&lt;0,0,G42-G43)</f>
        <v>0</v>
      </c>
      <c r="H44" s="58"/>
      <c r="I44" s="59"/>
    </row>
    <row r="45" spans="1:9" x14ac:dyDescent="0.35">
      <c r="A45" s="52"/>
      <c r="B45" s="21"/>
      <c r="C45" s="12"/>
      <c r="D45" s="37"/>
      <c r="F45" s="53"/>
      <c r="G45" s="65"/>
      <c r="H45" s="58"/>
      <c r="I45" s="59"/>
    </row>
    <row r="46" spans="1:9" x14ac:dyDescent="0.35">
      <c r="A46" s="60" t="s">
        <v>30</v>
      </c>
      <c r="B46" s="61">
        <f>B44-B40</f>
        <v>0</v>
      </c>
      <c r="C46" s="62" t="str">
        <f>IF(B46&gt;0,"U ontvangt aanvullende subsidie",IF(B46=0,"Er vindt geen verrekening plaats","U moet een deel van uw voorschot terugbetalen"))</f>
        <v>Er vindt geen verrekening plaats</v>
      </c>
      <c r="D46" s="63"/>
      <c r="F46" s="60" t="s">
        <v>30</v>
      </c>
      <c r="G46" s="61">
        <f>G44-G40</f>
        <v>0</v>
      </c>
      <c r="H46" s="62" t="str">
        <f>IF(G46&gt;0,"U ontvangt aanvullende subsidie",IF(G46=0,"Er vindt geen verrekening plaats","U moet een deel van uw voorschot terugbetalen"))</f>
        <v>Er vindt geen verrekening plaats</v>
      </c>
      <c r="I46" s="63"/>
    </row>
    <row r="47" spans="1:9" x14ac:dyDescent="0.35">
      <c r="A47" s="12"/>
      <c r="B47" s="12"/>
      <c r="C47" s="12"/>
      <c r="D47" s="12"/>
      <c r="F47" s="12"/>
      <c r="G47" s="12"/>
    </row>
    <row r="48" spans="1:9" x14ac:dyDescent="0.35">
      <c r="A48" s="12"/>
      <c r="B48" s="12"/>
      <c r="C48" s="12"/>
      <c r="D48" s="12"/>
      <c r="F48" s="12"/>
      <c r="G48" s="12"/>
    </row>
    <row r="49" spans="1:9" s="19" customFormat="1" x14ac:dyDescent="0.35">
      <c r="D49" s="24" t="s">
        <v>35</v>
      </c>
    </row>
    <row r="50" spans="1:9" x14ac:dyDescent="0.35">
      <c r="A50" s="17" t="s">
        <v>15</v>
      </c>
      <c r="B50" s="12"/>
      <c r="C50" s="12"/>
      <c r="D50" s="12"/>
      <c r="F50" s="17" t="s">
        <v>15</v>
      </c>
      <c r="G50" s="12"/>
    </row>
    <row r="51" spans="1:9" x14ac:dyDescent="0.35">
      <c r="A51" s="12"/>
      <c r="B51" s="12"/>
      <c r="C51" s="12"/>
      <c r="D51" s="12"/>
      <c r="F51" s="12"/>
      <c r="G51" s="12"/>
    </row>
    <row r="52" spans="1:9" x14ac:dyDescent="0.35">
      <c r="A52" s="33" t="s">
        <v>12</v>
      </c>
      <c r="B52" s="34"/>
      <c r="C52" s="34"/>
      <c r="D52" s="35"/>
      <c r="F52" s="33" t="s">
        <v>29</v>
      </c>
      <c r="G52" s="56"/>
      <c r="H52" s="56"/>
      <c r="I52" s="57"/>
    </row>
    <row r="53" spans="1:9" x14ac:dyDescent="0.35">
      <c r="A53" s="36" t="s">
        <v>42</v>
      </c>
      <c r="B53" s="7"/>
      <c r="C53" s="12" t="s">
        <v>92</v>
      </c>
      <c r="D53" s="37"/>
      <c r="F53" s="36" t="s">
        <v>45</v>
      </c>
      <c r="G53" s="7"/>
      <c r="H53" s="58" t="s">
        <v>109</v>
      </c>
      <c r="I53" s="59"/>
    </row>
    <row r="54" spans="1:9" x14ac:dyDescent="0.35">
      <c r="A54" s="36" t="s">
        <v>43</v>
      </c>
      <c r="B54" s="7"/>
      <c r="C54" s="12" t="s">
        <v>93</v>
      </c>
      <c r="D54" s="37"/>
      <c r="F54" s="36" t="s">
        <v>46</v>
      </c>
      <c r="G54" s="7"/>
      <c r="H54" s="58" t="s">
        <v>108</v>
      </c>
      <c r="I54" s="59"/>
    </row>
    <row r="55" spans="1:9" x14ac:dyDescent="0.35">
      <c r="A55" s="36" t="s">
        <v>44</v>
      </c>
      <c r="B55" s="7"/>
      <c r="C55" s="12"/>
      <c r="D55" s="37"/>
      <c r="F55" s="36" t="s">
        <v>47</v>
      </c>
      <c r="G55" s="7"/>
      <c r="H55" s="58"/>
      <c r="I55" s="59"/>
    </row>
    <row r="56" spans="1:9" ht="29" x14ac:dyDescent="0.35">
      <c r="A56" s="38" t="s">
        <v>49</v>
      </c>
      <c r="B56" s="25">
        <f>IF(SUM(B53:B55)&gt;B19*3,B19*3,SUM(B53:B55))</f>
        <v>0</v>
      </c>
      <c r="C56" s="12" t="str">
        <f>IF(SUM(B53:B55)&gt;B19*3,"U krijgt subsidie over maximaal de hoogte van de loonsom in januari vermenigvuldigd met 3"," ")</f>
        <v xml:space="preserve"> </v>
      </c>
      <c r="D56" s="37"/>
      <c r="F56" s="64" t="s">
        <v>48</v>
      </c>
      <c r="G56" s="25">
        <f>IF(SUM(G53:G55)&gt;G19*3,G19*3,SUM(G53:G55))</f>
        <v>0</v>
      </c>
      <c r="H56" s="58" t="str">
        <f>IF(SUM(G53:G55)&gt;G19*3,"U krijgt subsidie over maximaal de hoogte van de loonsom in januari vermenigvuldigd met 3"," ")</f>
        <v xml:space="preserve"> </v>
      </c>
      <c r="I56" s="59"/>
    </row>
    <row r="57" spans="1:9" x14ac:dyDescent="0.35">
      <c r="A57" s="52"/>
      <c r="B57" s="12"/>
      <c r="C57" s="12"/>
      <c r="D57" s="37"/>
      <c r="F57" s="38" t="s">
        <v>27</v>
      </c>
      <c r="G57" s="25">
        <f>G56*1.0833</f>
        <v>0</v>
      </c>
      <c r="H57" s="58"/>
      <c r="I57" s="59"/>
    </row>
    <row r="58" spans="1:9" x14ac:dyDescent="0.35">
      <c r="A58" s="52"/>
      <c r="B58" s="12"/>
      <c r="C58" s="12"/>
      <c r="D58" s="37"/>
      <c r="F58" s="53"/>
      <c r="G58" s="58"/>
      <c r="H58" s="58"/>
      <c r="I58" s="59"/>
    </row>
    <row r="59" spans="1:9" x14ac:dyDescent="0.35">
      <c r="A59" s="36" t="s">
        <v>28</v>
      </c>
      <c r="B59" s="9"/>
      <c r="C59" s="12"/>
      <c r="D59" s="37"/>
      <c r="F59" s="36" t="s">
        <v>28</v>
      </c>
      <c r="G59" s="9"/>
      <c r="H59" s="58"/>
      <c r="I59" s="59"/>
    </row>
    <row r="60" spans="1:9" x14ac:dyDescent="0.35">
      <c r="A60" s="36" t="s">
        <v>38</v>
      </c>
      <c r="B60" s="10"/>
      <c r="C60" s="12" t="s">
        <v>50</v>
      </c>
      <c r="D60" s="37"/>
      <c r="F60" s="36" t="s">
        <v>38</v>
      </c>
      <c r="G60" s="10"/>
      <c r="H60" s="58" t="s">
        <v>50</v>
      </c>
      <c r="I60" s="59"/>
    </row>
    <row r="61" spans="1:9" x14ac:dyDescent="0.35">
      <c r="A61" s="36" t="s">
        <v>31</v>
      </c>
      <c r="B61" s="11"/>
      <c r="C61" s="12"/>
      <c r="D61" s="37"/>
      <c r="F61" s="36" t="s">
        <v>31</v>
      </c>
      <c r="G61" s="11"/>
      <c r="H61" s="58"/>
      <c r="I61" s="59"/>
    </row>
    <row r="62" spans="1:9" x14ac:dyDescent="0.35">
      <c r="A62" s="52"/>
      <c r="B62" s="12"/>
      <c r="C62" s="12"/>
      <c r="D62" s="37"/>
      <c r="F62" s="53"/>
      <c r="G62" s="58"/>
      <c r="H62" s="58"/>
      <c r="I62" s="59"/>
    </row>
    <row r="63" spans="1:9" x14ac:dyDescent="0.35">
      <c r="A63" s="38" t="s">
        <v>52</v>
      </c>
      <c r="B63" s="25">
        <f>IF(B59&lt;20%,0,B59*(B19*3)*1.3*0.9)</f>
        <v>0</v>
      </c>
      <c r="C63" s="21"/>
      <c r="D63" s="37"/>
      <c r="F63" s="38" t="s">
        <v>52</v>
      </c>
      <c r="G63" s="25">
        <f>IF(G59&lt;20%,0,G59*(G20*3)*1.3*0.9)</f>
        <v>0</v>
      </c>
      <c r="H63" s="58"/>
      <c r="I63" s="59"/>
    </row>
    <row r="64" spans="1:9" x14ac:dyDescent="0.35">
      <c r="A64" s="38" t="s">
        <v>53</v>
      </c>
      <c r="B64" s="25">
        <f>((B19*3)-B56)*1.3*0.9</f>
        <v>0</v>
      </c>
      <c r="C64" s="12"/>
      <c r="D64" s="37"/>
      <c r="F64" s="38" t="s">
        <v>53</v>
      </c>
      <c r="G64" s="25">
        <f>((G20*3)-G57)*1.3*0.9</f>
        <v>0</v>
      </c>
      <c r="H64" s="58"/>
      <c r="I64" s="59"/>
    </row>
    <row r="65" spans="1:9" x14ac:dyDescent="0.35">
      <c r="A65" s="38" t="s">
        <v>94</v>
      </c>
      <c r="B65" s="25">
        <f>IF(B63-B64&lt;0,0,B63-B64)</f>
        <v>0</v>
      </c>
      <c r="C65" s="12"/>
      <c r="D65" s="37"/>
      <c r="F65" s="38" t="s">
        <v>94</v>
      </c>
      <c r="G65" s="25">
        <f>IF(G63-G64&lt;0,0,G63-G64)</f>
        <v>0</v>
      </c>
      <c r="H65" s="58"/>
      <c r="I65" s="59"/>
    </row>
    <row r="66" spans="1:9" x14ac:dyDescent="0.35">
      <c r="A66" s="52"/>
      <c r="B66" s="21"/>
      <c r="C66" s="12"/>
      <c r="D66" s="37"/>
      <c r="F66" s="53"/>
      <c r="G66" s="65"/>
      <c r="H66" s="58"/>
      <c r="I66" s="59"/>
    </row>
    <row r="67" spans="1:9" x14ac:dyDescent="0.35">
      <c r="A67" s="60" t="s">
        <v>30</v>
      </c>
      <c r="B67" s="61">
        <f>B65-B61</f>
        <v>0</v>
      </c>
      <c r="C67" s="62" t="str">
        <f>IF(B67&gt;0,"U ontvangt aanvullende subsidie",IF(B67=0,"Er vindt geen verrekening plaats","U moet een deel van uw voorschot terugbetalen"))</f>
        <v>Er vindt geen verrekening plaats</v>
      </c>
      <c r="D67" s="63"/>
      <c r="F67" s="60" t="s">
        <v>30</v>
      </c>
      <c r="G67" s="61">
        <f>G65-G61</f>
        <v>0</v>
      </c>
      <c r="H67" s="62" t="str">
        <f>IF(G67&gt;0,"U ontvangt aanvullende subsidie",IF(G67=0,"Er vindt geen verrekening plaats","U moet een deel van uw voorschot terugbetalen"))</f>
        <v>Er vindt geen verrekening plaats</v>
      </c>
      <c r="I67" s="63"/>
    </row>
    <row r="68" spans="1:9" x14ac:dyDescent="0.35">
      <c r="A68" s="12"/>
      <c r="B68" s="12"/>
      <c r="C68" s="12"/>
      <c r="D68" s="12"/>
      <c r="F68" s="12"/>
      <c r="G68" s="12"/>
    </row>
    <row r="69" spans="1:9" s="12" customFormat="1" x14ac:dyDescent="0.35">
      <c r="A69" s="31" t="s">
        <v>102</v>
      </c>
      <c r="B69" s="32"/>
      <c r="C69" s="32"/>
      <c r="D69" s="32"/>
      <c r="E69" s="32"/>
      <c r="F69" s="32"/>
      <c r="G69" s="32"/>
      <c r="H69" s="32"/>
    </row>
    <row r="70" spans="1:9" x14ac:dyDescent="0.35">
      <c r="A70" s="31" t="s">
        <v>103</v>
      </c>
      <c r="B70" s="32"/>
      <c r="C70" s="32"/>
      <c r="D70" s="32"/>
      <c r="E70" s="32"/>
      <c r="F70" s="32"/>
      <c r="G70" s="32"/>
      <c r="H70" s="32"/>
    </row>
    <row r="71" spans="1:9" x14ac:dyDescent="0.35">
      <c r="A71" s="12"/>
      <c r="B71" s="12"/>
      <c r="C71" s="12"/>
      <c r="D71" s="12"/>
      <c r="F71" s="12"/>
      <c r="G71" s="12"/>
    </row>
    <row r="72" spans="1:9" x14ac:dyDescent="0.35">
      <c r="A72" s="12"/>
      <c r="B72" s="12"/>
      <c r="C72" s="12"/>
      <c r="D72" s="12"/>
      <c r="F72" s="12"/>
      <c r="G72" s="12"/>
    </row>
    <row r="73" spans="1:9" s="12" customFormat="1" x14ac:dyDescent="0.35"/>
    <row r="74" spans="1:9" s="12" customFormat="1" x14ac:dyDescent="0.35"/>
    <row r="75" spans="1:9" s="12" customFormat="1" x14ac:dyDescent="0.35"/>
    <row r="76" spans="1:9" s="12" customFormat="1" x14ac:dyDescent="0.35"/>
    <row r="77" spans="1:9" s="12" customFormat="1" x14ac:dyDescent="0.35"/>
    <row r="78" spans="1:9" s="12" customFormat="1" x14ac:dyDescent="0.35"/>
    <row r="79" spans="1:9" s="12" customFormat="1" x14ac:dyDescent="0.35"/>
    <row r="80" spans="1:9" s="12" customFormat="1" x14ac:dyDescent="0.35"/>
    <row r="81" s="12" customFormat="1" x14ac:dyDescent="0.35"/>
    <row r="82" s="12" customFormat="1" x14ac:dyDescent="0.35"/>
    <row r="83" s="12" customFormat="1" x14ac:dyDescent="0.35"/>
    <row r="84" s="12" customFormat="1" x14ac:dyDescent="0.35"/>
    <row r="85" s="12" customFormat="1" x14ac:dyDescent="0.35"/>
    <row r="86" s="12" customFormat="1" x14ac:dyDescent="0.35"/>
    <row r="87" s="12" customFormat="1" x14ac:dyDescent="0.35"/>
    <row r="88" s="12" customFormat="1" x14ac:dyDescent="0.35"/>
    <row r="89" s="12" customFormat="1" x14ac:dyDescent="0.35"/>
    <row r="90" s="12" customFormat="1" x14ac:dyDescent="0.35"/>
    <row r="91" s="12" customFormat="1" x14ac:dyDescent="0.35"/>
    <row r="92" s="12" customFormat="1" x14ac:dyDescent="0.35"/>
    <row r="93" s="12" customFormat="1" x14ac:dyDescent="0.35"/>
    <row r="94" s="12" customFormat="1" x14ac:dyDescent="0.35"/>
    <row r="95" s="12" customFormat="1" x14ac:dyDescent="0.35"/>
    <row r="96" s="12" customFormat="1" x14ac:dyDescent="0.35"/>
    <row r="97" s="12" customFormat="1" x14ac:dyDescent="0.35"/>
    <row r="98" s="12" customFormat="1" x14ac:dyDescent="0.35"/>
    <row r="99" s="12" customFormat="1" x14ac:dyDescent="0.35"/>
    <row r="100" s="12" customFormat="1" x14ac:dyDescent="0.35"/>
    <row r="101" s="12" customFormat="1" x14ac:dyDescent="0.35"/>
    <row r="102" s="12" customFormat="1" x14ac:dyDescent="0.35"/>
    <row r="103" s="12" customFormat="1" x14ac:dyDescent="0.35"/>
    <row r="104" s="12" customFormat="1" x14ac:dyDescent="0.35"/>
    <row r="105" s="12" customFormat="1" x14ac:dyDescent="0.35"/>
    <row r="106" s="12" customFormat="1" x14ac:dyDescent="0.35"/>
    <row r="107" s="12" customFormat="1" x14ac:dyDescent="0.35"/>
    <row r="108" s="12" customFormat="1" x14ac:dyDescent="0.35"/>
    <row r="109" s="12" customFormat="1" x14ac:dyDescent="0.35"/>
    <row r="110" s="12" customFormat="1" x14ac:dyDescent="0.35"/>
    <row r="111" s="12" customFormat="1" x14ac:dyDescent="0.35"/>
    <row r="112" s="12" customFormat="1" x14ac:dyDescent="0.35"/>
    <row r="113" s="12" customFormat="1" x14ac:dyDescent="0.35"/>
    <row r="114" s="12" customFormat="1" x14ac:dyDescent="0.35"/>
    <row r="115" s="12" customFormat="1" x14ac:dyDescent="0.35"/>
    <row r="116" s="12" customFormat="1" x14ac:dyDescent="0.35"/>
    <row r="117" s="12" customFormat="1" x14ac:dyDescent="0.35"/>
    <row r="118" s="12" customFormat="1" x14ac:dyDescent="0.35"/>
    <row r="119" s="12" customFormat="1" x14ac:dyDescent="0.35"/>
    <row r="120" s="12" customFormat="1" x14ac:dyDescent="0.35"/>
    <row r="121" s="12" customFormat="1" x14ac:dyDescent="0.35"/>
    <row r="122" s="12" customFormat="1" x14ac:dyDescent="0.35"/>
    <row r="123" s="12" customFormat="1" x14ac:dyDescent="0.35"/>
    <row r="124" s="12" customFormat="1" x14ac:dyDescent="0.35"/>
    <row r="125" s="12" customFormat="1" x14ac:dyDescent="0.35"/>
    <row r="126" s="12" customFormat="1" x14ac:dyDescent="0.35"/>
    <row r="127" s="12" customFormat="1" x14ac:dyDescent="0.35"/>
    <row r="128" s="12" customFormat="1" x14ac:dyDescent="0.35"/>
    <row r="129" s="12" customFormat="1" x14ac:dyDescent="0.35"/>
    <row r="130" s="12" customFormat="1" x14ac:dyDescent="0.35"/>
    <row r="131" s="12" customFormat="1" x14ac:dyDescent="0.35"/>
    <row r="132" s="12" customFormat="1" x14ac:dyDescent="0.35"/>
    <row r="133" s="12" customFormat="1" x14ac:dyDescent="0.35"/>
    <row r="134" s="12" customFormat="1" x14ac:dyDescent="0.35"/>
    <row r="135" s="12" customFormat="1" x14ac:dyDescent="0.35"/>
    <row r="136" s="12" customFormat="1" x14ac:dyDescent="0.35"/>
    <row r="137" s="12" customFormat="1" x14ac:dyDescent="0.35"/>
    <row r="138" s="12" customFormat="1" x14ac:dyDescent="0.35"/>
    <row r="139" s="12" customFormat="1" x14ac:dyDescent="0.35"/>
    <row r="140" s="12" customFormat="1" x14ac:dyDescent="0.35"/>
    <row r="141" s="12" customFormat="1" x14ac:dyDescent="0.35"/>
    <row r="142" s="12" customFormat="1" x14ac:dyDescent="0.35"/>
    <row r="143" s="12" customFormat="1" x14ac:dyDescent="0.35"/>
    <row r="144" s="12" customFormat="1" x14ac:dyDescent="0.35"/>
    <row r="145" s="12" customFormat="1" x14ac:dyDescent="0.35"/>
    <row r="146" s="12" customFormat="1" x14ac:dyDescent="0.35"/>
    <row r="147" s="12" customFormat="1" x14ac:dyDescent="0.35"/>
    <row r="148" s="12" customFormat="1" x14ac:dyDescent="0.35"/>
    <row r="149" s="12" customFormat="1" x14ac:dyDescent="0.35"/>
    <row r="150" s="12" customFormat="1" x14ac:dyDescent="0.35"/>
    <row r="151" s="12" customFormat="1" x14ac:dyDescent="0.35"/>
    <row r="152" s="12" customFormat="1" x14ac:dyDescent="0.35"/>
    <row r="153" s="12" customFormat="1" x14ac:dyDescent="0.35"/>
    <row r="154" s="12" customFormat="1" x14ac:dyDescent="0.35"/>
    <row r="155" s="12" customFormat="1" x14ac:dyDescent="0.35"/>
    <row r="156" s="12" customFormat="1" x14ac:dyDescent="0.35"/>
    <row r="157" s="12" customFormat="1" x14ac:dyDescent="0.35"/>
    <row r="158" s="12" customFormat="1" x14ac:dyDescent="0.35"/>
    <row r="159" s="12" customFormat="1" x14ac:dyDescent="0.35"/>
    <row r="160" s="12" customFormat="1" x14ac:dyDescent="0.35"/>
    <row r="161" s="12" customFormat="1" x14ac:dyDescent="0.35"/>
    <row r="162" s="12" customFormat="1" x14ac:dyDescent="0.35"/>
    <row r="163" s="12" customFormat="1" x14ac:dyDescent="0.35"/>
    <row r="164" s="12" customFormat="1" x14ac:dyDescent="0.35"/>
    <row r="165" s="12" customFormat="1" x14ac:dyDescent="0.35"/>
    <row r="166" s="12" customFormat="1" x14ac:dyDescent="0.35"/>
    <row r="167" s="12" customFormat="1" x14ac:dyDescent="0.35"/>
    <row r="168" s="12" customFormat="1" x14ac:dyDescent="0.35"/>
    <row r="169" s="12" customFormat="1" x14ac:dyDescent="0.35"/>
    <row r="170" s="12" customFormat="1" x14ac:dyDescent="0.35"/>
    <row r="171" s="12" customFormat="1" x14ac:dyDescent="0.35"/>
    <row r="172" s="12" customFormat="1" x14ac:dyDescent="0.35"/>
    <row r="173" s="12" customFormat="1" x14ac:dyDescent="0.35"/>
    <row r="174" s="12" customFormat="1" x14ac:dyDescent="0.35"/>
    <row r="175" s="12" customFormat="1" x14ac:dyDescent="0.35"/>
    <row r="176" s="12" customFormat="1" x14ac:dyDescent="0.35"/>
    <row r="177" s="12" customFormat="1" x14ac:dyDescent="0.35"/>
    <row r="178" s="12" customFormat="1" x14ac:dyDescent="0.35"/>
    <row r="179" s="12" customFormat="1" x14ac:dyDescent="0.35"/>
    <row r="180" s="12" customFormat="1" x14ac:dyDescent="0.35"/>
    <row r="181" s="12" customFormat="1" x14ac:dyDescent="0.35"/>
    <row r="182" s="12" customFormat="1" x14ac:dyDescent="0.35"/>
    <row r="183" s="12" customFormat="1" x14ac:dyDescent="0.35"/>
    <row r="184" s="12" customFormat="1" x14ac:dyDescent="0.35"/>
    <row r="185" s="12" customFormat="1" x14ac:dyDescent="0.35"/>
    <row r="186" s="12" customFormat="1" x14ac:dyDescent="0.35"/>
    <row r="187" s="12" customFormat="1" x14ac:dyDescent="0.35"/>
    <row r="188" s="12" customFormat="1" x14ac:dyDescent="0.35"/>
    <row r="189" s="12" customFormat="1" x14ac:dyDescent="0.35"/>
    <row r="190" s="12" customFormat="1" x14ac:dyDescent="0.35"/>
    <row r="191" s="12" customFormat="1" x14ac:dyDescent="0.35"/>
    <row r="192" s="12" customFormat="1" x14ac:dyDescent="0.35"/>
    <row r="193" s="12" customFormat="1" x14ac:dyDescent="0.35"/>
    <row r="194" s="12" customFormat="1" x14ac:dyDescent="0.35"/>
    <row r="195" s="12" customFormat="1" x14ac:dyDescent="0.35"/>
    <row r="196" s="12" customFormat="1" x14ac:dyDescent="0.35"/>
    <row r="197" s="12" customFormat="1" x14ac:dyDescent="0.35"/>
    <row r="198" s="12" customFormat="1" x14ac:dyDescent="0.35"/>
    <row r="199" s="12" customFormat="1" x14ac:dyDescent="0.35"/>
    <row r="200" s="12" customFormat="1" x14ac:dyDescent="0.35"/>
    <row r="201" s="12" customFormat="1" x14ac:dyDescent="0.35"/>
    <row r="202" s="12" customFormat="1" x14ac:dyDescent="0.35"/>
    <row r="203" s="12" customFormat="1" x14ac:dyDescent="0.35"/>
    <row r="204" s="12" customFormat="1" x14ac:dyDescent="0.35"/>
    <row r="205" s="12" customFormat="1" x14ac:dyDescent="0.35"/>
    <row r="206" s="12" customFormat="1" x14ac:dyDescent="0.35"/>
    <row r="207" s="12" customFormat="1" x14ac:dyDescent="0.35"/>
    <row r="208" s="12" customFormat="1" x14ac:dyDescent="0.35"/>
  </sheetData>
  <sheetProtection algorithmName="SHA-512" hashValue="cao20AZ2dxtZtEBNxfjqfTKHs5q/PbfxoCUoB1yR6GqfLswrWY666FhysmAMSQQEgvVPfmujwniFk5n467Aq7w==" saltValue="3yzJUy9ZP6NXMZdS7j7Z8w==" spinCount="100000" sheet="1" objects="1" scenarios="1" selectLockedCells="1"/>
  <conditionalFormatting sqref="C12:D14">
    <cfRule type="expression" dxfId="1" priority="2">
      <formula>$B$9=0</formula>
    </cfRule>
  </conditionalFormatting>
  <conditionalFormatting sqref="G10 H12:I14">
    <cfRule type="expression" dxfId="0" priority="1">
      <formula>$G$9=0</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fbeeldingen xmlns="f482e6a9-d64f-4b17-b441-b8ca12effcd1">
      <Url xsi:nil="true"/>
      <Description xsi:nil="true"/>
    </Afbeeldingen>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C59F5896652D8409B7FAF9DD2BC2427" ma:contentTypeVersion="15" ma:contentTypeDescription="Een nieuw document maken." ma:contentTypeScope="" ma:versionID="d00f5da5f68db273fb4c8dc640e84fab">
  <xsd:schema xmlns:xsd="http://www.w3.org/2001/XMLSchema" xmlns:xs="http://www.w3.org/2001/XMLSchema" xmlns:p="http://schemas.microsoft.com/office/2006/metadata/properties" xmlns:ns2="2a7b7868-7d54-4d60-b0bd-efb50e8b5c92" xmlns:ns3="f482e6a9-d64f-4b17-b441-b8ca12effcd1" targetNamespace="http://schemas.microsoft.com/office/2006/metadata/properties" ma:root="true" ma:fieldsID="97ff71f2788bd41d0636909ca7c2bfd9" ns2:_="" ns3:_="">
    <xsd:import namespace="2a7b7868-7d54-4d60-b0bd-efb50e8b5c92"/>
    <xsd:import namespace="f482e6a9-d64f-4b17-b441-b8ca12effcd1"/>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Afbeeldinge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7b7868-7d54-4d60-b0bd-efb50e8b5c92"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482e6a9-d64f-4b17-b441-b8ca12effcd1"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Afbeeldingen" ma:index="18" nillable="true" ma:displayName="Afbeeldingen" ma:format="Image" ma:internalName="Afbeeldingen">
      <xsd:complexType>
        <xsd:complexContent>
          <xsd:extension base="dms:URL">
            <xsd:sequence>
              <xsd:element name="Url" type="dms:ValidUrl" minOccurs="0" nillable="true"/>
              <xsd:element name="Description" type="xsd:string" nillable="true"/>
            </xsd:sequence>
          </xsd:extension>
        </xsd:complexContent>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107E8A-AEDA-48A9-BA60-05BBF0C0BBEA}">
  <ds:schemaRefs>
    <ds:schemaRef ds:uri="http://purl.org/dc/dcmitype/"/>
    <ds:schemaRef ds:uri="f482e6a9-d64f-4b17-b441-b8ca12effcd1"/>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www.w3.org/XML/1998/namespace"/>
    <ds:schemaRef ds:uri="2a7b7868-7d54-4d60-b0bd-efb50e8b5c92"/>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6320DB3-6CE5-439F-9360-A29DFC35FD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7b7868-7d54-4d60-b0bd-efb50e8b5c92"/>
    <ds:schemaRef ds:uri="f482e6a9-d64f-4b17-b441-b8ca12effc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AA4D7E-390B-448F-BC18-772361B7B6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Uitleg</vt:lpstr>
      <vt:lpstr>Berekening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Loes Waterreus</dc:creator>
  <cp:lastModifiedBy> </cp:lastModifiedBy>
  <cp:lastPrinted>2020-04-06T10:24:36Z</cp:lastPrinted>
  <dcterms:created xsi:type="dcterms:W3CDTF">2020-04-02T06:24:26Z</dcterms:created>
  <dcterms:modified xsi:type="dcterms:W3CDTF">2020-04-16T06:50:56Z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0x0101001C59F5896652D8409B7FAF9DD2BC2427</vt:lpwstr>
  </property>
</Properties>
</file>